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Bon à savoir" sheetId="1" r:id="rId1"/>
    <sheet name="Checklist" sheetId="2" r:id="rId2"/>
    <sheet name="Tables personnalisées " sheetId="3" r:id="rId3"/>
    <sheet name="Etablir la grille interne" sheetId="4" r:id="rId4"/>
    <sheet name="Grille des salaires" sheetId="5" r:id="rId5"/>
    <sheet name="Bench externe des salaires" sheetId="6" r:id="rId6"/>
    <sheet name="Suivi de la grille" sheetId="7" r:id="rId7"/>
    <sheet name="Calculateur interne de rémunéra" sheetId="8" r:id="rId8"/>
  </sheets>
</workbook>
</file>

<file path=xl/comments2.xml><?xml version="1.0" encoding="utf-8"?>
<comments xmlns="http://schemas.openxmlformats.org/spreadsheetml/2006/main">
  <authors>
    <author>sheetjsghost</author>
  </authors>
  <commentList>
    <comment ref="A10" authorId="0">
      <text>
        <t xml:space="preserve">En vert les modifications à apporter. NB : Ne pas modifier si vous n'avez pas encore d'idées précises à ce sujet. </t>
      </text>
    </comment>
  </commentList>
</comments>
</file>

<file path=xl/comments4.xml><?xml version="1.0" encoding="utf-8"?>
<comments xmlns="http://schemas.openxmlformats.org/spreadsheetml/2006/main">
  <authors>
    <author>sheetjsghost</author>
  </authors>
  <commentList>
    <comment ref="O7" authorId="0">
      <text>
        <t xml:space="preserve">Les intitulés sont modifiables dans les tables personnalisées Onglet 3. Les montants et les définitions sont également personnalisables. 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4">
    <numFmt numFmtId="56" formatCode="&quot;上午/下午 &quot;hh&quot;時&quot;mm&quot;分&quot;ss&quot;秒 &quot;"/>
    <numFmt numFmtId="164" formatCode="#,##0\ [$€-1]"/>
    <numFmt numFmtId="165" formatCode="dd/mm/yyyy"/>
    <numFmt numFmtId="166" formatCode="#,##0.00\ [$€-1]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aboiteaoutilsdesrh.fr/" TargetMode="External"/><Relationship Id="rId2" Type="http://schemas.openxmlformats.org/officeDocument/2006/relationships/hyperlink" Target="https://laboiteaoutilsdesrh.fr/?p=1630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laboiteaoutilsdesrh.fr/" TargetMode="Externa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laboiteaoutilsdesrh.f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laboiteaoutilsdesrh.fr/" TargetMode="External"/><Relationship Id="rId2" Type="http://schemas.openxmlformats.org/officeDocument/2006/relationships/vmlDrawing" Target="../drawings/vmlDrawing4.vml"/><Relationship Id="rId3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laboiteaoutilsdesrh.fr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laboiteaoutilsdesrh.fr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laboiteaoutilsdesrh.fr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laboiteaoutilsdesrh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996"/>
  <sheetViews>
    <sheetView workbookViewId="0" rightToLeft="0"/>
  </sheetViews>
  <cols>
    <col min="1" max="1" customWidth="1" width="103.88"/>
  </cols>
  <sheetData>
    <row r="1"/>
    <row r="2"/>
    <row r="3"/>
    <row r="4"/>
    <row r="5">
      <c r="A5" t="str">
        <v>Lien vers le blog</v>
      </c>
    </row>
    <row r="6"/>
    <row r="7" ht="31.5" customHeight="1">
      <c r="A7" t="str">
        <v xml:space="preserve">Notre nouvel outil va vous permettre de créer votre grille des salaires, assurer le suivi des salaires des collaborateurs et définir une rémunération adaptée lors d'un recrutement. </v>
      </c>
    </row>
    <row r="8" ht="20.25" customHeight="1"/>
    <row r="9" ht="20.25" customHeight="1">
      <c r="A9" t="str">
        <v>Démarrer la grille des salaires</v>
      </c>
    </row>
    <row r="10" ht="20.25" customHeight="1"/>
    <row r="11" ht="20.25" customHeight="1">
      <c r="A11" t="str">
        <v xml:space="preserve">Définition : </v>
      </c>
    </row>
    <row r="12" ht="42" customHeight="1">
      <c r="A12" t="str">
        <v>La grille des salaires correspond à l’échelle des salaires dans une organisation. Ce document interne indique notamment quelle est la rémunération (minimum / maximum / median) pour chaque fonction, selon des critères que l’organisation souhaite prendre en compte (ancienneté, niveau de responsabilité, de formation, d’expérience, etc.).</v>
      </c>
    </row>
    <row r="13" ht="20.25" customHeight="1"/>
    <row r="14" ht="20.25" customHeight="1">
      <c r="A14" t="str">
        <v xml:space="preserve">Les objectifs : </v>
      </c>
    </row>
    <row r="15" ht="31.5" customHeight="1">
      <c r="A15" t="str">
        <v xml:space="preserve">Avoir une politique salariale cohérente, transparente et compréhensible. Cela permet à l'entreprise d'éviter l'arbitraire, limiter les conflits, les frustrations et les sentiments d'injustice. </v>
      </c>
    </row>
    <row r="16" ht="20.25" customHeight="1"/>
    <row r="17" ht="20.25" customHeight="1">
      <c r="A17" t="str">
        <v xml:space="preserve">Comment la grille des salaires permet d'atteindre les objectifs ? </v>
      </c>
    </row>
    <row r="18" ht="28.5" customHeight="1">
      <c r="A18" t="str">
        <v>Transparence : chacun sait comment fonctionne la rémunération de l’entreprise et peut se renseigner librement à ce sujet</v>
      </c>
    </row>
    <row r="19" ht="28.5" customHeight="1">
      <c r="A19" t="str">
        <v>Equité et justice : les rémunérations sont définies par les mêmes critères pour tout le monde et aucune n’est fixée arbitrairement ;</v>
      </c>
    </row>
    <row r="20" ht="28.5" customHeight="1">
      <c r="A20" t="str">
        <v>Gestion masse salariale: lorsque l’employeur recrute un nouveau profil, il sait dans quelle case du modèle de rémunération s'intégrera ce salarié. Il peut donc anticiper et contrôler les coûts</v>
      </c>
    </row>
    <row r="21" ht="28.5" customHeight="1">
      <c r="A21" t="str">
        <v>Attractivité et marque employeur : Votre entreprise peut paraître très attractive financièrement pour les potentiels talents désireux de la rejoindre à condition de bien communiquer</v>
      </c>
    </row>
    <row r="22" ht="20.25" customHeight="1"/>
    <row r="23" ht="20.25" customHeight="1">
      <c r="A23" t="str">
        <v>Démarrer la personnalisation de l'outil</v>
      </c>
    </row>
    <row r="24"/>
    <row r="25"/>
    <row r="26">
      <c r="A26" t="str">
        <v>Pour en savoir plus, consultez notre article https://laboiteaoutilsdesrh.fr/?p=16308</v>
      </c>
    </row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</sheetData>
  <hyperlinks>
    <hyperlink ref="A5" r:id="rId1"/>
    <hyperlink ref="A9" location="Checklist!A1"/>
    <hyperlink ref="A23" location="Checklist!A1"/>
    <hyperlink ref="A26" r:id="rId2"/>
  </hyperlinks>
  <ignoredErrors>
    <ignoredError numberStoredAsText="1" sqref="A1:A996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Z997"/>
  <sheetViews>
    <sheetView workbookViewId="0" rightToLeft="0"/>
  </sheetViews>
  <cols>
    <col min="1" max="1" customWidth="1" width="111.25"/>
  </cols>
  <sheetData>
    <row r="1"/>
    <row r="2"/>
    <row r="3"/>
    <row r="4">
      <c r="A4" t="str">
        <v>Lien vers le blog</v>
      </c>
    </row>
    <row r="5"/>
    <row r="6">
      <c r="A6" t="str">
        <v>5 ETAPES POUR CONSTRUIRE UNE GRILLE AUTOMATISEE</v>
      </c>
    </row>
    <row r="7"/>
    <row r="8">
      <c r="A8" t="str">
        <v xml:space="preserve">Vous trouverez, ci-dessous les 5 étapes à suivre pour comprendre l'outil et les liens directs à chaque étape. </v>
      </c>
    </row>
    <row r="9"/>
    <row r="10" ht="21.75" customHeight="1">
      <c r="A10" t="str">
        <v>Etape 1- Visualiser les tables personnalisées et les modifier pour plus de personnalisation</v>
      </c>
    </row>
    <row r="11" ht="21.75" customHeight="1">
      <c r="A11" t="str">
        <v xml:space="preserve">Etape 2- Préparation de votre grille des salaires : </v>
      </c>
    </row>
    <row r="12" ht="21.75" customHeight="1">
      <c r="A12" t="str">
        <v xml:space="preserve">Extraire les données de votre logiciel de paie en suivant les colonnes indiquées (A à J) dans Etablir la grille interne. </v>
      </c>
    </row>
    <row r="13" ht="30" customHeight="1">
      <c r="A13" t="str">
        <v xml:space="preserve">Compléter les éléments manquants à l'aide d'un groupe de travail pour les colonnes O à R.  (RH, Managers, Direction ...) Votre GPEC et l'évaluation lors des entretiens sont des supports pour plus de subjectivité. </v>
      </c>
    </row>
    <row r="14" ht="21.75" customHeight="1">
      <c r="A14" t="str">
        <v xml:space="preserve">Le but est de définir des rémunérations de référence (calcul automatique) selon la formule suivante : </v>
      </c>
    </row>
    <row r="15" ht="33.75" customHeight="1">
      <c r="A15" t="str">
        <v xml:space="preserve">Salaire de référence x Indice Expérience + Bonus Management + Bonus Ancienneté x Indice de Zone = Rémunération Brute </v>
      </c>
    </row>
    <row r="16" ht="32.25" customHeight="1">
      <c r="A16" t="str">
        <v xml:space="preserve">Décorréler les données permettront de créer une grille de salaires par poste / par équipe pour réaliser un suivi plus fin des salaires et assurer la cohérence. </v>
      </c>
    </row>
    <row r="17" ht="21.75" customHeight="1">
      <c r="A17" t="str">
        <v xml:space="preserve">Etape 3- Visualiser vos grilles par poste ou par secteur en fonction des rémunérations de référence et les rémunérations brutes. </v>
      </c>
    </row>
    <row r="18" ht="21.75" customHeight="1">
      <c r="A18" t="str">
        <v>Etape 4- Vérifier la cohérence des salaires en fonction du benchmark</v>
      </c>
    </row>
    <row r="19" ht="21.75" customHeight="1">
      <c r="A19" t="str">
        <v>Etape 5- Réaliser une revue des salaires</v>
      </c>
    </row>
    <row r="20" ht="21.75" customHeight="1"/>
    <row r="21" ht="32.25" customHeight="1">
      <c r="A21" t="str">
        <v>Votre système de rémunération est cohérent. Lors de vos embauches n'oubliez pas le simulateur de rémunération.</v>
      </c>
    </row>
    <row r="22" ht="21.75" customHeight="1"/>
    <row r="23" ht="21.75" customHeight="1">
      <c r="A23" t="str">
        <v xml:space="preserve">Il est recommandé de porter connaissance la grille aux salariés après validation de la direction. </v>
      </c>
    </row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</sheetData>
  <hyperlinks>
    <hyperlink ref="A4" r:id="rId1"/>
    <hyperlink ref="A10" location="Tables personnalisées !A1"/>
    <hyperlink ref="A12" location="Etablir la grille interne!A1"/>
    <hyperlink ref="A17" location="Grille des salaires!A1"/>
    <hyperlink ref="A18" location="Bench externe des salaires!A1"/>
    <hyperlink ref="A19" location="Suivi de la grille!A1"/>
    <hyperlink ref="A21" location="Calculateur interne de rémunéra!A1"/>
  </hyperlinks>
  <ignoredErrors>
    <ignoredError numberStoredAsText="1" sqref="A1:Z997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02"/>
  <sheetViews>
    <sheetView workbookViewId="0" rightToLeft="0"/>
  </sheetViews>
  <cols>
    <col min="2" max="2" customWidth="1" width="22.5"/>
    <col min="3" max="3" customWidth="1" width="47.5"/>
    <col min="4" max="4" customWidth="1" width="14.5"/>
  </cols>
  <sheetData>
    <row r="1"/>
    <row r="2"/>
    <row r="3"/>
    <row r="4">
      <c r="A4" t="str">
        <v>Lien vers le blog</v>
      </c>
    </row>
    <row r="5">
      <c r="A5" t="str">
        <v>Tables des éléments personnalisables</v>
      </c>
    </row>
    <row r="6"/>
    <row r="7">
      <c r="A7" t="str">
        <v xml:space="preserve">Ancienneté &amp; Maitrise / Compétences sur le poste </v>
      </c>
    </row>
    <row r="8">
      <c r="A8" t="str">
        <v>Paliers</v>
      </c>
      <c r="B8" t="str">
        <v>Nom du palier</v>
      </c>
      <c r="C8" t="str">
        <v>Définition du palier</v>
      </c>
      <c r="D8" t="str">
        <v>Bonus</v>
      </c>
    </row>
    <row r="9">
      <c r="A9" t="str">
        <v>Palier A</v>
      </c>
      <c r="B9" t="str">
        <v>Etude / Prise de poste</v>
      </c>
      <c r="C9" t="str">
        <v>intégration humaine et organisationnelle</v>
      </c>
      <c r="D9" s="1">
        <v>0</v>
      </c>
    </row>
    <row r="10">
      <c r="A10" t="str">
        <v>Palier B</v>
      </c>
      <c r="B10" t="str">
        <v>Conquête / Vers l'autonomie</v>
      </c>
      <c r="C10" t="str">
        <v>compréhension du business de la société et apport de réponses ajustées aux nécéssités court terme et compréhension de ses propres limites.</v>
      </c>
      <c r="D10" s="1">
        <v>2000</v>
      </c>
    </row>
    <row r="11">
      <c r="A11" t="str">
        <v>Palier C</v>
      </c>
      <c r="B11" t="str">
        <v>Prospérité / Autonome</v>
      </c>
      <c r="C11" t="str">
        <v>maîtrise des enjeux du business et transposition pratique dans son pérmiètre d'activité en soutenant notamment activement les collègues.</v>
      </c>
      <c r="D11" s="1">
        <v>4000</v>
      </c>
    </row>
    <row r="12">
      <c r="A12" t="str">
        <v>Palier D</v>
      </c>
      <c r="B12" t="str">
        <v>Étoile du nord / Expert</v>
      </c>
      <c r="C12" t="str">
        <v>Influenceur stratégique principalement dans son pôle par sa maîtrise du secteur et ses qualités humaines.</v>
      </c>
      <c r="D12" s="1">
        <v>6000</v>
      </c>
    </row>
    <row r="13">
      <c r="A13" t="str">
        <v>Palier E</v>
      </c>
      <c r="B13" t="str">
        <v>Soleil / Maestro</v>
      </c>
      <c r="C13" t="str">
        <v>influenceur à un niveau transversal, débloque les situations et questions les plus complexes. Impose son point de vue par la confiance (humaine et technique) qu'il inspire.</v>
      </c>
      <c r="D13" s="1">
        <v>8000</v>
      </c>
    </row>
    <row r="14">
      <c r="A14" t="str">
        <v>Palier F</v>
      </c>
      <c r="B14" t="str">
        <v>Eureka / Magicien</v>
      </c>
      <c r="C14" t="str">
        <v>passage de l'innovation à l'invention et capacité à gérer ce changement en douceur.</v>
      </c>
      <c r="D14" s="1">
        <v>10000</v>
      </c>
    </row>
    <row r="15"/>
    <row r="16"/>
    <row r="17">
      <c r="A17" t="str">
        <v>Experience</v>
      </c>
    </row>
    <row r="18">
      <c r="A18" t="str">
        <v>Paliers</v>
      </c>
      <c r="B18" t="str">
        <v>Nom du palier</v>
      </c>
      <c r="C18" t="str">
        <v>Définition</v>
      </c>
      <c r="D18" t="str">
        <v>Indice</v>
      </c>
    </row>
    <row r="19">
      <c r="A19" t="str">
        <v>Palier A</v>
      </c>
      <c r="B19" t="str">
        <v>Apprentissage</v>
      </c>
      <c r="C19" t="str">
        <v>Phase d'apprentissage, de transposition pratique des compétences théoriques.</v>
      </c>
      <c r="D19">
        <v>1</v>
      </c>
    </row>
    <row r="20">
      <c r="A20" t="str">
        <v>Palier B</v>
      </c>
      <c r="B20" t="str">
        <v>Acquisition des compétences</v>
      </c>
      <c r="C20" t="str">
        <v>Phase d'acquisition approfondie des compétences métier et de prise d'autonomie.</v>
      </c>
      <c r="D20">
        <v>1</v>
      </c>
    </row>
    <row r="21">
      <c r="A21" t="str">
        <v>Palier C</v>
      </c>
      <c r="B21" t="str">
        <v>Prise de recul</v>
      </c>
      <c r="C21" t="str">
        <v>Phase de prise de recul sur des compétences maitrisées : recherche d'alternatives et solutions innovantes dans son périmètre métier.</v>
      </c>
      <c r="D21">
        <v>1.1</v>
      </c>
    </row>
    <row r="22">
      <c r="A22" t="str">
        <v>Palier D</v>
      </c>
      <c r="B22" t="str">
        <v>Integration connaissances transversales</v>
      </c>
      <c r="C22" t="str">
        <v>Phase d'intégration de connaissances transversales, de transposition des projets société dans sa stratégie et ses objectifs.</v>
      </c>
      <c r="D22">
        <v>1.2</v>
      </c>
    </row>
    <row r="23">
      <c r="A23" t="str">
        <v>Palier E</v>
      </c>
      <c r="B23" t="str">
        <v>Innovation</v>
      </c>
      <c r="C23" t="str">
        <v>Phase d'innovation sur un pérmimètre fonction large avec maîtrise des enjeux et impacts (matériels et humains) lors de l'implémentation.</v>
      </c>
      <c r="D23">
        <v>1.3</v>
      </c>
    </row>
    <row r="24">
      <c r="A24" t="str">
        <v>Palier F</v>
      </c>
      <c r="B24" t="str">
        <v>Innovation externe</v>
      </c>
      <c r="C24" t="str">
        <v>Phase d'innovation sur un périmètre dont les enjeux dépassent la seule entreprise : impacte sa branche métier dans son ensemble.</v>
      </c>
      <c r="D24">
        <v>1.4</v>
      </c>
    </row>
    <row r="25"/>
    <row r="26"/>
    <row r="27"/>
    <row r="28">
      <c r="A28" t="str">
        <v>Management</v>
      </c>
    </row>
    <row r="29">
      <c r="A29" t="str">
        <v>Paliers</v>
      </c>
      <c r="B29" t="str">
        <v>Définition</v>
      </c>
      <c r="D29" t="str">
        <v>Montant Bonus</v>
      </c>
    </row>
    <row r="30">
      <c r="A30" t="str">
        <v>Palier A</v>
      </c>
      <c r="B30" t="str">
        <v>Sans management</v>
      </c>
      <c r="D30" s="1">
        <v>0</v>
      </c>
    </row>
    <row r="31">
      <c r="A31" t="str">
        <v>Palier B</v>
      </c>
      <c r="B31" t="str">
        <v>Chef d'équipe</v>
      </c>
      <c r="D31" s="1">
        <v>2000</v>
      </c>
    </row>
    <row r="32">
      <c r="A32" t="str">
        <v>Palier C</v>
      </c>
      <c r="B32" t="str">
        <v>Manager - 5</v>
      </c>
      <c r="D32" s="1">
        <v>4000</v>
      </c>
    </row>
    <row r="33">
      <c r="A33" t="str">
        <v>Palier D</v>
      </c>
      <c r="B33" t="str">
        <v>Manager + 5</v>
      </c>
      <c r="D33" s="1">
        <v>6000</v>
      </c>
    </row>
    <row r="34">
      <c r="A34" t="str">
        <v>Palier D</v>
      </c>
      <c r="B34" t="str">
        <v>Responsable / head</v>
      </c>
      <c r="D34" s="1">
        <v>9000</v>
      </c>
    </row>
    <row r="35">
      <c r="A35" t="str">
        <v>Palier E</v>
      </c>
      <c r="B35" t="str">
        <v>VP / Directeur</v>
      </c>
      <c r="D35" s="1">
        <v>12000</v>
      </c>
    </row>
    <row r="36"/>
    <row r="37"/>
    <row r="38"/>
    <row r="39">
      <c r="A39" t="str">
        <v>Zones Géographiques</v>
      </c>
    </row>
    <row r="40">
      <c r="A40" t="str">
        <v>Zones</v>
      </c>
      <c r="B40" t="str">
        <v>Nom de la zone</v>
      </c>
      <c r="C40" t="str">
        <v>Définition</v>
      </c>
      <c r="D40" t="str">
        <v>Indice</v>
      </c>
    </row>
    <row r="41">
      <c r="A41" t="str">
        <v>Zone 1</v>
      </c>
      <c r="B41" t="str">
        <v>Paris</v>
      </c>
      <c r="D41">
        <v>1.2</v>
      </c>
    </row>
    <row r="42">
      <c r="A42" t="str">
        <v>Zone 2</v>
      </c>
      <c r="B42" t="str">
        <v>Province</v>
      </c>
      <c r="D42">
        <v>1</v>
      </c>
    </row>
    <row r="43">
      <c r="A43" t="str">
        <v>Zone 3</v>
      </c>
      <c r="B43" t="str">
        <v xml:space="preserve">Télétravail 100% </v>
      </c>
      <c r="D43">
        <v>0.92</v>
      </c>
    </row>
    <row r="44">
      <c r="A44" t="str">
        <v>Zone 4</v>
      </c>
      <c r="B44" t="str">
        <v>Hybride</v>
      </c>
      <c r="D44">
        <v>0.96</v>
      </c>
    </row>
    <row r="45">
      <c r="A45" t="str">
        <v>Zone 5</v>
      </c>
      <c r="B45" t="str">
        <v>Lyon / Marseille</v>
      </c>
      <c r="D45">
        <v>1.1</v>
      </c>
    </row>
    <row r="46"/>
    <row r="47"/>
    <row r="48">
      <c r="A48" t="str">
        <v>Retour aux étapes</v>
      </c>
    </row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</sheetData>
  <mergeCells count="6">
    <mergeCell ref="A5:D5"/>
    <mergeCell ref="A7:D7"/>
    <mergeCell ref="A17:D17"/>
    <mergeCell ref="A28:D28"/>
    <mergeCell ref="A39:D39"/>
    <mergeCell ref="A48:D48"/>
  </mergeCells>
  <hyperlinks>
    <hyperlink ref="A4" r:id="rId1"/>
    <hyperlink ref="A48" location="Checklist!A1"/>
  </hyperlinks>
  <ignoredErrors>
    <ignoredError numberStoredAsText="1" sqref="A1:D1002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AK50"/>
  <sheetViews>
    <sheetView workbookViewId="0" rightToLeft="0"/>
  </sheetViews>
  <cols>
    <col min="3" max="3" customWidth="1" width="18.38"/>
    <col min="4" max="4" customWidth="1" width="18.38"/>
    <col min="5" max="5" customWidth="1" width="17.88"/>
    <col min="6" max="6" customWidth="1" width="17.88"/>
    <col min="7" max="7" customWidth="1" width="17.88"/>
    <col min="8" max="8" customWidth="1" width="17.88"/>
    <col min="9" max="9" customWidth="1" width="18.5"/>
    <col min="11" max="11" customWidth="1" width="15.88"/>
    <col min="13" max="13" customWidth="1" width="15.5"/>
    <col min="14" max="14" customWidth="1" width="19.63"/>
    <col min="15" max="15" customWidth="1" width="19.63"/>
    <col min="16" max="16" customWidth="1" width="20.63"/>
    <col min="17" max="17" customWidth="1" width="20.13"/>
    <col min="19" max="19" customWidth="1" width="16.13"/>
  </cols>
  <sheetData>
    <row r="1"/>
    <row r="2">
      <c r="H2" t="str">
        <v>Données d'analyse pour créer une grille de salaires</v>
      </c>
    </row>
    <row r="3"/>
    <row r="4">
      <c r="A4" t="str">
        <v>Lien vers le blog</v>
      </c>
    </row>
    <row r="5">
      <c r="G5" t="str">
        <v>Retour aux étapes</v>
      </c>
      <c r="K5" t="str">
        <v>Retour aux étapes</v>
      </c>
      <c r="P5" t="str">
        <v>Retour aux étapes</v>
      </c>
      <c r="V5" t="str">
        <v>Retour aux étapes</v>
      </c>
    </row>
    <row r="6"/>
    <row r="7">
      <c r="A7" t="str">
        <v>Nom</v>
      </c>
      <c r="B7" t="str">
        <v>Prénom</v>
      </c>
      <c r="C7" t="str">
        <v xml:space="preserve">Secteur / Equipe </v>
      </c>
      <c r="D7" t="str">
        <v>Poste</v>
      </c>
      <c r="E7" t="str">
        <v>CSP</v>
      </c>
      <c r="F7" t="str">
        <v xml:space="preserve">Classification </v>
      </c>
      <c r="G7" t="str">
        <v>Date d'entrée au poste</v>
      </c>
      <c r="H7" t="str">
        <v>Rémunération Fixe</v>
      </c>
      <c r="I7" t="str">
        <v>Rémunération Variable</v>
      </c>
      <c r="J7" t="str">
        <v>Primes brutes</v>
      </c>
      <c r="K7" t="str">
        <v>Rémunération Brute</v>
      </c>
      <c r="L7" t="str">
        <v>Indemnités Net</v>
      </c>
      <c r="M7" t="str">
        <v>Participation / Intéressement</v>
      </c>
      <c r="N7" t="str">
        <v xml:space="preserve">Charges Sociales </v>
      </c>
      <c r="O7" t="str">
        <v>Experience</v>
      </c>
      <c r="P7" t="str">
        <v>Ancienneté &amp; Compétences</v>
      </c>
      <c r="Q7" t="str">
        <v>Management</v>
      </c>
      <c r="R7" t="str">
        <v>Lieu de travail</v>
      </c>
      <c r="S7" t="str">
        <v>Salaire de référence</v>
      </c>
      <c r="T7" t="str">
        <v>Indice Expérience</v>
      </c>
      <c r="U7" t="str">
        <v>Bonus Ancienneté</v>
      </c>
      <c r="V7" t="str">
        <v>Bonus Management</v>
      </c>
      <c r="W7" t="str">
        <v>Indice Zone</v>
      </c>
    </row>
    <row r="8">
      <c r="A8" t="str">
        <v>Dupont</v>
      </c>
      <c r="B8" t="str">
        <v>Thierry</v>
      </c>
      <c r="C8" t="str">
        <v>Ressources Humaines</v>
      </c>
      <c r="D8" t="str">
        <v>Chargé RH</v>
      </c>
      <c r="E8" t="str">
        <v>Employé</v>
      </c>
      <c r="F8">
        <v>100</v>
      </c>
      <c r="G8" s="2">
        <v>44075</v>
      </c>
      <c r="H8" s="3">
        <v>22000</v>
      </c>
      <c r="I8" s="3">
        <v>0</v>
      </c>
      <c r="J8" s="3">
        <v>0</v>
      </c>
      <c r="K8" s="3">
        <f>SUM(H8:J8)</f>
        <v>22000</v>
      </c>
      <c r="L8" s="3">
        <v>960</v>
      </c>
      <c r="M8" s="3">
        <v>1500</v>
      </c>
      <c r="N8" s="3">
        <f>K8*1.5</f>
        <v>33000</v>
      </c>
      <c r="O8" t="str">
        <v>Acquisition des compétences</v>
      </c>
      <c r="P8" t="str">
        <v>Conquête / Vers l'autonomie</v>
      </c>
      <c r="Q8" t="str">
        <v>Sans management</v>
      </c>
      <c r="R8" t="str">
        <v>Province</v>
      </c>
      <c r="S8" s="3">
        <f>(K8/W8-U8-V8)/T8</f>
        <v>20000</v>
      </c>
      <c r="T8">
        <f>VLOOKUP(O8,'Tables personnalisées '!$B$19:$D$24,3,FALSE)</f>
        <v>1</v>
      </c>
      <c r="U8" s="1">
        <f>VLOOKUP(P8,'Tables personnalisées '!$B$9:$D$14,3,FALSE)</f>
        <v>2000</v>
      </c>
      <c r="V8" s="1">
        <f>VLOOKUP(Q8,'Tables personnalisées '!$B$30:$D$35,3,FALSE)</f>
        <v>0</v>
      </c>
      <c r="W8">
        <f>VLOOKUP(R8,'Tables personnalisées '!$B$41:$D$45,3,FALSE)</f>
        <v>1</v>
      </c>
    </row>
    <row r="9">
      <c r="A9" t="str">
        <v>Doly</v>
      </c>
      <c r="B9" t="str">
        <v>Albane</v>
      </c>
      <c r="C9" t="str">
        <v>Ressources Humaines</v>
      </c>
      <c r="D9" t="str">
        <v>RRH</v>
      </c>
      <c r="E9" t="str">
        <v>Cadre</v>
      </c>
      <c r="F9">
        <v>300</v>
      </c>
      <c r="G9" s="2">
        <v>31356</v>
      </c>
      <c r="H9" s="3">
        <v>55000</v>
      </c>
      <c r="I9" s="3">
        <v>3000</v>
      </c>
      <c r="J9" s="3">
        <v>2000</v>
      </c>
      <c r="K9" s="3">
        <f>SUM(H9:J9)</f>
        <v>60000</v>
      </c>
      <c r="L9" s="3">
        <v>960</v>
      </c>
      <c r="M9" s="3">
        <v>2000</v>
      </c>
      <c r="N9" s="3">
        <f>K9*1.5</f>
        <v>90000</v>
      </c>
      <c r="O9" t="str">
        <v>Prise de recul</v>
      </c>
      <c r="P9" t="str">
        <v>Prospérité / Autonome</v>
      </c>
      <c r="Q9" t="str">
        <v>Manager + 5</v>
      </c>
      <c r="R9" t="str">
        <v>Paris</v>
      </c>
      <c r="S9" s="3">
        <f>(K9/(W9)-U9-V9)/(T9)</f>
        <v>36363.63636</v>
      </c>
      <c r="T9">
        <f>VLOOKUP(O9,'Tables personnalisées '!$B$19:$D$24,3,FALSE)</f>
        <v>1.1</v>
      </c>
      <c r="U9" s="1">
        <f>VLOOKUP(P9,'Tables personnalisées '!$B$9:$D$14,3,FALSE)</f>
        <v>4000</v>
      </c>
      <c r="V9" s="1">
        <f>VLOOKUP(Q9,'Tables personnalisées '!$B$30:$D$35,3,FALSE)</f>
        <v>6000</v>
      </c>
      <c r="W9">
        <f>VLOOKUP(R9,'Tables personnalisées '!$B$41:$D$45,3,FALSE)</f>
        <v>1.2</v>
      </c>
    </row>
    <row r="10">
      <c r="A10" t="str">
        <v>Hyu</v>
      </c>
      <c r="B10" t="str">
        <v>Tessa</v>
      </c>
      <c r="C10" t="str">
        <v>Ressources Humaines</v>
      </c>
      <c r="D10" t="str">
        <v>Chargé RH</v>
      </c>
      <c r="E10" t="str">
        <v>Employé</v>
      </c>
      <c r="F10">
        <v>100</v>
      </c>
      <c r="G10" s="2">
        <v>42098</v>
      </c>
      <c r="H10" s="3">
        <v>33000</v>
      </c>
      <c r="I10" s="3">
        <v>2000</v>
      </c>
      <c r="J10" s="3">
        <v>1500</v>
      </c>
      <c r="K10" s="3">
        <f>SUM(H10:J10)</f>
        <v>36500</v>
      </c>
      <c r="L10" s="3">
        <v>960</v>
      </c>
      <c r="M10" s="3">
        <v>1500</v>
      </c>
      <c r="N10" s="3">
        <f>K10*1.5</f>
        <v>54750</v>
      </c>
      <c r="O10" t="str">
        <v>Integration connaissances transversales</v>
      </c>
      <c r="P10" t="str">
        <v>Étoile du nord / Expert</v>
      </c>
      <c r="Q10" t="str">
        <v>Sans management</v>
      </c>
      <c r="R10" t="str">
        <v xml:space="preserve">Télétravail 100% </v>
      </c>
      <c r="S10" s="3">
        <f>(K10/W10-U10-V10)/T10</f>
        <v>28061.5942</v>
      </c>
      <c r="T10">
        <f>VLOOKUP(O10,'Tables personnalisées '!$B$19:$D$24,3,FALSE)</f>
        <v>1.2</v>
      </c>
      <c r="U10" s="1">
        <f>VLOOKUP(P10,'Tables personnalisées '!$B$9:$D$14,3,FALSE)</f>
        <v>6000</v>
      </c>
      <c r="V10" s="1">
        <f>VLOOKUP(Q10,'Tables personnalisées '!$B$30:$D$35,3,FALSE)</f>
        <v>0</v>
      </c>
      <c r="W10">
        <f>VLOOKUP(R10,'Tables personnalisées '!$B$41:$D$45,3,FALSE)</f>
        <v>0.92</v>
      </c>
    </row>
    <row r="11">
      <c r="A11" t="str">
        <v>Troppo</v>
      </c>
      <c r="B11" t="str">
        <v>Freddy</v>
      </c>
      <c r="C11" t="str">
        <v>Marketing</v>
      </c>
      <c r="D11" t="str">
        <v>Responsable Marketing</v>
      </c>
      <c r="E11" t="str">
        <v>Cadre</v>
      </c>
      <c r="F11">
        <v>200</v>
      </c>
      <c r="G11" s="2">
        <v>39054</v>
      </c>
      <c r="H11" s="3">
        <v>55000</v>
      </c>
      <c r="I11" s="3">
        <v>3000</v>
      </c>
      <c r="J11" s="3">
        <v>2000</v>
      </c>
      <c r="K11" s="3">
        <f>SUM(H11:J11)</f>
        <v>60000</v>
      </c>
      <c r="L11" s="3">
        <v>1200</v>
      </c>
      <c r="M11" s="3">
        <v>2000</v>
      </c>
      <c r="N11" s="3">
        <f>K11*1.5</f>
        <v>90000</v>
      </c>
      <c r="O11" t="str">
        <v>Prise de recul</v>
      </c>
      <c r="P11" t="str">
        <v>Prospérité / Autonome</v>
      </c>
      <c r="Q11" t="str">
        <v>Manager + 5</v>
      </c>
      <c r="R11" t="str">
        <v>Paris</v>
      </c>
      <c r="S11" s="3">
        <f>(K11/W11-U11-V11)/T11</f>
        <v>36363.63636</v>
      </c>
      <c r="T11">
        <f>VLOOKUP(O11,'Tables personnalisées '!$B$19:$D$24,3,FALSE)</f>
        <v>1.1</v>
      </c>
      <c r="U11" s="1">
        <f>VLOOKUP(P11,'Tables personnalisées '!$B$9:$D$14,3,FALSE)</f>
        <v>4000</v>
      </c>
      <c r="V11" s="1">
        <f>VLOOKUP(Q11,'Tables personnalisées '!$B$30:$D$35,3,FALSE)</f>
        <v>6000</v>
      </c>
      <c r="W11">
        <f>VLOOKUP(R11,'Tables personnalisées '!$B$41:$D$45,3,FALSE)</f>
        <v>1.2</v>
      </c>
    </row>
    <row r="12">
      <c r="A12" t="str">
        <v>Argon</v>
      </c>
      <c r="B12" t="str">
        <v>Lola</v>
      </c>
      <c r="C12" t="str">
        <v>Marketing</v>
      </c>
      <c r="D12" t="str">
        <v>Chargé Marketing</v>
      </c>
      <c r="E12" t="str">
        <v>Employé</v>
      </c>
      <c r="F12">
        <v>100</v>
      </c>
      <c r="G12" s="2">
        <v>43316</v>
      </c>
      <c r="H12" s="3">
        <v>25000</v>
      </c>
      <c r="I12" s="3">
        <v>3000</v>
      </c>
      <c r="J12" s="3">
        <v>1500</v>
      </c>
      <c r="K12" s="3">
        <f>SUM(H12:J12)</f>
        <v>29500</v>
      </c>
      <c r="L12" s="3">
        <v>960</v>
      </c>
      <c r="M12" s="3">
        <v>1000</v>
      </c>
      <c r="N12" s="3">
        <f>K12*1.5</f>
        <v>44250</v>
      </c>
      <c r="O12" t="str">
        <v>Prise de recul</v>
      </c>
      <c r="P12" t="str">
        <v>Prospérité / Autonome</v>
      </c>
      <c r="Q12" t="str">
        <v>Sans management</v>
      </c>
      <c r="R12" t="str">
        <v>Hybride</v>
      </c>
      <c r="S12" s="3">
        <f>(K12/W12-U12-V12)/T12</f>
        <v>24299.24242</v>
      </c>
      <c r="T12">
        <f>VLOOKUP(O12,'Tables personnalisées '!$B$19:$D$24,3,FALSE)</f>
        <v>1.1</v>
      </c>
      <c r="U12" s="1">
        <f>VLOOKUP(P12,'Tables personnalisées '!$B$9:$D$14,3,FALSE)</f>
        <v>4000</v>
      </c>
      <c r="V12" s="1">
        <f>VLOOKUP(Q12,'Tables personnalisées '!$B$30:$D$35,3,FALSE)</f>
        <v>0</v>
      </c>
      <c r="W12">
        <f>VLOOKUP(R12,'Tables personnalisées '!$B$41:$D$45,3,FALSE)</f>
        <v>0.96</v>
      </c>
    </row>
    <row r="13">
      <c r="S13" t="str">
        <v xml:space="preserve">Données calculées </v>
      </c>
      <c r="T13" t="str">
        <v xml:space="preserve">Données calculées </v>
      </c>
      <c r="U13" t="str">
        <v xml:space="preserve">Données calculées </v>
      </c>
      <c r="V13" t="str">
        <v xml:space="preserve">Données calculées </v>
      </c>
      <c r="W13" t="str">
        <v xml:space="preserve">Données calculées </v>
      </c>
    </row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</sheetData>
  <hyperlinks>
    <hyperlink ref="A4" r:id="rId1"/>
    <hyperlink ref="G5" location="Checklist!A1"/>
    <hyperlink ref="K5" location="Checklist!A1"/>
    <hyperlink ref="P5" location="Checklist!A1"/>
    <hyperlink ref="V5" location="Checklist!A1"/>
  </hyperlinks>
  <ignoredErrors>
    <ignoredError numberStoredAsText="1" sqref="A1:AK50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9"/>
  <sheetViews>
    <sheetView workbookViewId="0" rightToLeft="0"/>
  </sheetViews>
  <cols>
    <col min="1" max="1" customWidth="1" width="21.63"/>
    <col min="2" max="2" customWidth="1" width="29.88"/>
    <col min="3" max="3" customWidth="1" width="29.88"/>
    <col min="4" max="4" customWidth="1" width="29.88"/>
    <col min="5" max="5" customWidth="1" width="29.88"/>
  </cols>
  <sheetData>
    <row r="1"/>
    <row r="2">
      <c r="D2" t="str">
        <v>Grille des rémunérations et des salaires de référence</v>
      </c>
    </row>
    <row r="3">
      <c r="A3" t="str">
        <v>Lien vers le blog</v>
      </c>
      <c r="E3" t="str">
        <v>Retour aux étapes</v>
      </c>
    </row>
    <row r="4"/>
    <row r="5">
      <c r="A5" t="str">
        <v>TABLEAUX DE REFERENCE REMUNERATION BRUTE</v>
      </c>
    </row>
    <row r="7">
      <c r="A7" t="str">
        <v xml:space="preserve">Secteur / Equipe </v>
      </c>
      <c r="B7" t="str">
        <v>COUNTA de Nom</v>
      </c>
      <c r="C7" t="str">
        <v>MIN de Rémunération Brute</v>
      </c>
      <c r="D7" t="str">
        <v>MEDIAN de Rémunération Brute</v>
      </c>
      <c r="E7" t="str">
        <v>MAX de Rémunération Brute</v>
      </c>
    </row>
    <row r="8">
      <c r="B8">
        <v>0</v>
      </c>
      <c r="C8">
        <v>0</v>
      </c>
      <c r="D8" t="e">
        <v>#NUM!</v>
      </c>
      <c r="E8">
        <v>0</v>
      </c>
    </row>
    <row r="9">
      <c r="A9" t="str">
        <v>Marketing</v>
      </c>
      <c r="B9">
        <v>2</v>
      </c>
      <c r="C9" s="3">
        <v>29500</v>
      </c>
      <c r="D9" s="3">
        <v>44750</v>
      </c>
      <c r="E9" s="3">
        <v>60000</v>
      </c>
    </row>
    <row r="10">
      <c r="A10" t="str">
        <v>Ressources Humaines</v>
      </c>
      <c r="B10">
        <v>3</v>
      </c>
      <c r="C10" s="3">
        <v>22000</v>
      </c>
      <c r="D10" s="3">
        <v>36500</v>
      </c>
      <c r="E10" s="3">
        <v>60000</v>
      </c>
    </row>
    <row r="14">
      <c r="A14" t="str">
        <v>Poste</v>
      </c>
      <c r="B14" t="str">
        <v>COUNTA de Nom</v>
      </c>
      <c r="C14" t="str">
        <v>MIN de Rémunération Brute</v>
      </c>
      <c r="D14" t="str">
        <v>MEDIAN de Rémunération Brute</v>
      </c>
      <c r="E14" t="str">
        <v>MAX de Rémunération Brute</v>
      </c>
    </row>
    <row r="15">
      <c r="B15">
        <v>0</v>
      </c>
      <c r="C15">
        <v>0</v>
      </c>
      <c r="D15" t="e">
        <v>#NUM!</v>
      </c>
      <c r="E15">
        <v>0</v>
      </c>
    </row>
    <row r="16">
      <c r="A16" t="str">
        <v>Chargé Marketing</v>
      </c>
      <c r="B16">
        <v>1</v>
      </c>
      <c r="C16" s="3">
        <v>29500</v>
      </c>
      <c r="D16" s="3">
        <v>29500</v>
      </c>
      <c r="E16" s="3">
        <v>29500</v>
      </c>
    </row>
    <row r="17">
      <c r="A17" t="str">
        <v>Chargé RH</v>
      </c>
      <c r="B17">
        <v>2</v>
      </c>
      <c r="C17" s="3">
        <v>22000</v>
      </c>
      <c r="D17" s="3">
        <v>29250</v>
      </c>
      <c r="E17" s="3">
        <v>36500</v>
      </c>
    </row>
    <row r="18">
      <c r="A18" t="str">
        <v>Responsable Marketing</v>
      </c>
      <c r="B18">
        <v>1</v>
      </c>
      <c r="C18" s="3">
        <v>60000</v>
      </c>
      <c r="D18" s="3">
        <v>60000</v>
      </c>
      <c r="E18" s="3">
        <v>60000</v>
      </c>
    </row>
    <row r="19">
      <c r="A19" t="str">
        <v>RRH</v>
      </c>
      <c r="B19">
        <v>1</v>
      </c>
      <c r="C19" s="3">
        <v>60000</v>
      </c>
      <c r="D19" s="3">
        <v>60000</v>
      </c>
      <c r="E19" s="3">
        <v>60000</v>
      </c>
    </row>
    <row r="23">
      <c r="A23" t="str">
        <v>TABLEAUX DES REMUNERATIONS DE REFERENCE (recalculé via les indices &amp; bonus)</v>
      </c>
    </row>
    <row r="25">
      <c r="A25" t="str">
        <v>Poste</v>
      </c>
      <c r="B25" t="str">
        <v>MIN de Salaire de référence</v>
      </c>
      <c r="C25" t="str">
        <v>MEDIAN de Salaire de référence</v>
      </c>
      <c r="D25" t="str">
        <v>MAX de Salaire de référence</v>
      </c>
    </row>
    <row r="26">
      <c r="B26">
        <v>0</v>
      </c>
      <c r="C26" t="e">
        <v>#NUM!</v>
      </c>
      <c r="D26">
        <v>0</v>
      </c>
    </row>
    <row r="27">
      <c r="A27" t="str">
        <v>Chargé Marketing</v>
      </c>
      <c r="B27" s="3">
        <v>24299.242424242424</v>
      </c>
      <c r="C27" s="3">
        <v>24299.242424242424</v>
      </c>
      <c r="D27" s="3">
        <v>24299.242424242424</v>
      </c>
    </row>
    <row r="28">
      <c r="A28" t="str">
        <v>Chargé RH</v>
      </c>
      <c r="B28" s="3">
        <v>20000</v>
      </c>
      <c r="C28" s="3">
        <v>24030.797101449272</v>
      </c>
      <c r="D28" s="3">
        <v>28061.59420289855</v>
      </c>
    </row>
    <row r="29">
      <c r="A29" t="str">
        <v>Responsable Marketing</v>
      </c>
      <c r="B29" s="3">
        <v>36363.63636363636</v>
      </c>
      <c r="C29" s="3">
        <v>36363.63636363636</v>
      </c>
      <c r="D29" s="3">
        <v>36363.63636363636</v>
      </c>
    </row>
    <row r="30">
      <c r="A30" t="str">
        <v>RRH</v>
      </c>
      <c r="B30" s="3">
        <v>36363.63636363636</v>
      </c>
      <c r="C30" s="3">
        <v>36363.63636363636</v>
      </c>
      <c r="D30" s="3">
        <v>36363.63636363636</v>
      </c>
    </row>
    <row r="33">
      <c r="A33" t="str">
        <v xml:space="preserve">Secteur / Equipe </v>
      </c>
      <c r="B33" t="str">
        <v>MIN de Salaire de référence</v>
      </c>
      <c r="C33" t="str">
        <v>MEDIAN de Salaire de référence</v>
      </c>
      <c r="D33" t="str">
        <v>MAX de Salaire de référence</v>
      </c>
    </row>
    <row r="34">
      <c r="B34">
        <v>0</v>
      </c>
      <c r="C34" t="e">
        <v>#NUM!</v>
      </c>
      <c r="D34">
        <v>0</v>
      </c>
    </row>
    <row r="35">
      <c r="A35" t="str">
        <v>Marketing</v>
      </c>
      <c r="B35" s="3">
        <v>24299.242424242424</v>
      </c>
      <c r="C35" s="3">
        <v>30331.439393939392</v>
      </c>
      <c r="D35" s="3">
        <v>36363.63636363636</v>
      </c>
    </row>
    <row r="36">
      <c r="A36" t="str">
        <v>Ressources Humaines</v>
      </c>
      <c r="B36" s="3">
        <v>20000</v>
      </c>
      <c r="C36" s="3">
        <v>28061.59420289855</v>
      </c>
      <c r="D36" s="3">
        <v>36363.63636363636</v>
      </c>
    </row>
    <row r="39">
      <c r="E39" t="str">
        <v>Retour aux étapes</v>
      </c>
    </row>
  </sheetData>
  <mergeCells count="2">
    <mergeCell ref="A5:E5"/>
    <mergeCell ref="A23:E23"/>
  </mergeCells>
  <hyperlinks>
    <hyperlink ref="A3" r:id="rId1"/>
    <hyperlink ref="E3" location="Checklist!A1"/>
    <hyperlink ref="E39" location="Checklist!A1"/>
  </hyperlinks>
  <ignoredErrors>
    <ignoredError numberStoredAsText="1" sqref="A1:E39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AD33"/>
  <sheetViews>
    <sheetView workbookViewId="0" rightToLeft="0"/>
  </sheetViews>
  <cols>
    <col min="1" max="1" customWidth="1" width="19.88"/>
    <col min="2" max="2" customWidth="1" width="18.88"/>
    <col min="3" max="3" customWidth="1" width="22.5"/>
    <col min="4" max="4" customWidth="1" width="19.25"/>
    <col min="5" max="5" customWidth="1" width="19.88"/>
    <col min="6" max="6" customWidth="1" width="19.38"/>
    <col min="7" max="7" customWidth="1" width="22.5"/>
    <col min="8" max="8" customWidth="1" width="17.13"/>
    <col min="10" max="10" customWidth="1" width="46.75"/>
  </cols>
  <sheetData>
    <row r="1"/>
    <row r="2">
      <c r="G2" t="str">
        <v>Benchmark des salaires constatés</v>
      </c>
    </row>
    <row r="3">
      <c r="A3" t="str">
        <v>Lien vers le blog</v>
      </c>
      <c r="E3" t="str">
        <v>Retour aux étapes</v>
      </c>
    </row>
    <row r="4"/>
    <row r="6">
      <c r="A6" t="str">
        <v>Postes dans l'entreprise</v>
      </c>
      <c r="B6" t="str">
        <v>Min Conventionnel</v>
      </c>
      <c r="C6" t="str">
        <v>Min Salaire de Ref Interne</v>
      </c>
      <c r="D6" t="str">
        <v xml:space="preserve">Min Rem Brute Interne </v>
      </c>
      <c r="E6" t="str">
        <v>POLE EMPLOI APEC</v>
      </c>
      <c r="F6" t="str">
        <v>INDEED</v>
      </c>
      <c r="G6" t="str">
        <v>Site métier / branche d'activités</v>
      </c>
      <c r="H6" t="str">
        <v>Moyenne</v>
      </c>
      <c r="I6" t="str">
        <v>Date Révision</v>
      </c>
      <c r="J6" t="str">
        <v>Commentaires</v>
      </c>
    </row>
    <row r="7">
      <c r="A7" t="str">
        <v>Chargé RH</v>
      </c>
      <c r="B7" s="3">
        <v>18000</v>
      </c>
      <c r="C7" s="3">
        <f>VLOOKUP(A7,'Grille des salaires'!$A$25:$B$30,2,FALSE)</f>
        <v>20000</v>
      </c>
      <c r="D7" s="3">
        <f>VLOOKUP(A7,'Grille des salaires'!$A$14:$E$20,3,FALSE)</f>
        <v>22000</v>
      </c>
      <c r="E7" s="3">
        <v>24000</v>
      </c>
      <c r="F7" s="3">
        <v>28000</v>
      </c>
      <c r="G7" s="3">
        <v>22000</v>
      </c>
      <c r="H7" s="3">
        <f>AVERAGE(B7:G7)</f>
        <v>22333.33333</v>
      </c>
      <c r="I7" s="2">
        <v>44747</v>
      </c>
      <c r="J7" t="str">
        <v>Choisissez des offres types et dans votre zone géographique</v>
      </c>
    </row>
    <row r="8">
      <c r="A8" t="str">
        <v>RRH</v>
      </c>
      <c r="B8" s="3">
        <v>33000</v>
      </c>
      <c r="C8" s="3">
        <f>VLOOKUP(A8,'Grille des salaires'!$A$25:$B$30,2,FALSE)</f>
        <v>36363.63636</v>
      </c>
      <c r="D8" s="3">
        <f>VLOOKUP(A8,'Grille des salaires'!$A$14:$E$20,3,FALSE)</f>
        <v>60000</v>
      </c>
      <c r="E8" s="3">
        <v>35000</v>
      </c>
      <c r="F8" s="3">
        <v>36000</v>
      </c>
      <c r="G8" s="3">
        <v>30000</v>
      </c>
      <c r="H8" s="3">
        <f>AVERAGE(B8:G8)</f>
        <v>38393.93939</v>
      </c>
      <c r="I8" s="2">
        <v>44748</v>
      </c>
    </row>
    <row r="9">
      <c r="A9" t="str">
        <v>Chargé Marketing</v>
      </c>
      <c r="B9" s="3">
        <v>22000</v>
      </c>
      <c r="C9" s="3">
        <f>VLOOKUP(A9,'Grille des salaires'!$A$25:$B$30,2,FALSE)</f>
        <v>24299.24242</v>
      </c>
      <c r="D9" s="3">
        <f>VLOOKUP(A9,'Grille des salaires'!$A$14:$E$20,3,FALSE)</f>
        <v>29500</v>
      </c>
      <c r="E9" s="3">
        <v>38000</v>
      </c>
      <c r="F9" s="3">
        <v>35000</v>
      </c>
      <c r="G9" s="3">
        <v>35000</v>
      </c>
      <c r="H9" s="3">
        <f>AVERAGE(B9:G9)</f>
        <v>30633.20707</v>
      </c>
      <c r="I9" s="2">
        <v>44748</v>
      </c>
    </row>
    <row r="10">
      <c r="A10" t="str">
        <v>Responsable Marketing</v>
      </c>
      <c r="B10" s="3">
        <v>35000</v>
      </c>
      <c r="C10" s="3">
        <f>VLOOKUP(A10,'Grille des salaires'!$A$25:$B$30,2,FALSE)</f>
        <v>36363.63636</v>
      </c>
      <c r="D10" s="3">
        <f>VLOOKUP(A10,'Grille des salaires'!$A$14:$E$20,3,FALSE)</f>
        <v>60000</v>
      </c>
      <c r="E10" s="3">
        <v>42000</v>
      </c>
      <c r="F10" s="3">
        <v>50000</v>
      </c>
      <c r="G10" s="3">
        <v>38000</v>
      </c>
      <c r="H10" s="3">
        <f>AVERAGE(B10:G10)</f>
        <v>43560.60606</v>
      </c>
      <c r="I10" s="2">
        <v>44749</v>
      </c>
    </row>
    <row r="11">
      <c r="A11" t="str">
        <v>...</v>
      </c>
      <c r="B11" t="str">
        <v>Colonne A saisir</v>
      </c>
      <c r="E11" t="str">
        <v>Colonne A saisir</v>
      </c>
      <c r="F11" t="str">
        <v>Colonne A saisir</v>
      </c>
      <c r="G11" t="str">
        <v>Colonne A saisir</v>
      </c>
      <c r="I11" t="str">
        <v>Colonne A saisir</v>
      </c>
      <c r="J11" t="str">
        <v>Colonne A saisir si besoin</v>
      </c>
    </row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</sheetData>
  <hyperlinks>
    <hyperlink ref="A3" r:id="rId1"/>
    <hyperlink ref="E3" location="Checklist!A1"/>
  </hyperlinks>
  <ignoredErrors>
    <ignoredError numberStoredAsText="1" sqref="A1:AD33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L44"/>
  <sheetViews>
    <sheetView workbookViewId="0" rightToLeft="0"/>
  </sheetViews>
  <cols>
    <col min="1" max="1" customWidth="1" width="15.75"/>
    <col min="2" max="2" customWidth="1" width="15.75"/>
    <col min="3" max="3" customWidth="1" width="16.38"/>
    <col min="4" max="4" customWidth="1" width="16.38"/>
    <col min="5" max="5" customWidth="1" width="16.38"/>
    <col min="6" max="6" customWidth="1" width="19.13"/>
    <col min="7" max="7" customWidth="1" width="19.13"/>
    <col min="11" max="11" customWidth="1" width="37"/>
    <col min="12" max="12" customWidth="1" width="37"/>
  </cols>
  <sheetData>
    <row r="1"/>
    <row r="2">
      <c r="G2" t="str">
        <v xml:space="preserve">Revue des salaires liée au minimum constaté. </v>
      </c>
    </row>
    <row r="3"/>
    <row r="4">
      <c r="A4" t="str">
        <v>Lien vers le blog</v>
      </c>
      <c r="F4" t="str">
        <v>Retour aux étapes</v>
      </c>
    </row>
    <row r="5"/>
    <row r="6"/>
    <row r="7">
      <c r="A7" t="str">
        <v>Nom</v>
      </c>
      <c r="B7" t="str">
        <v>Prénom</v>
      </c>
      <c r="C7" t="str">
        <v>Secteur</v>
      </c>
      <c r="D7" t="str">
        <v>Poste</v>
      </c>
      <c r="E7" t="str">
        <v>Rémunération Brute</v>
      </c>
      <c r="F7" t="str">
        <v>Moyenne Marché</v>
      </c>
      <c r="G7" t="str">
        <v>Min Secteur</v>
      </c>
      <c r="H7" t="str">
        <v>Salaire reference</v>
      </c>
      <c r="I7" t="str">
        <v>Min Ref Poste</v>
      </c>
      <c r="J7" t="str">
        <v>Min Ref Secteur</v>
      </c>
      <c r="K7" t="str">
        <v>Commentaire Marché</v>
      </c>
      <c r="L7" t="str">
        <v>Commentaire sur le poste</v>
      </c>
    </row>
    <row r="8">
      <c r="A8" t="str">
        <v>Dupont</v>
      </c>
      <c r="B8" t="str">
        <v>Thierry</v>
      </c>
      <c r="C8" t="str">
        <v>Ressources Humaines</v>
      </c>
      <c r="D8" t="str">
        <v>Chargé RH</v>
      </c>
      <c r="E8" s="3">
        <f>VLOOKUP(A8,'Etablir la grille interne'!$A$8:$K$12,11,FALSE)</f>
        <v>22000</v>
      </c>
      <c r="F8" s="3">
        <f>VLOOKUP(D8,'Bench externe des salaires'!$A$7:$R$14,8,FALSE)</f>
        <v>22333.33333</v>
      </c>
      <c r="G8" s="3">
        <f>VLOOKUP(C8,'Grille des salaires'!$A$7:$E$11,3,FALSE)</f>
        <v>22000</v>
      </c>
      <c r="H8" s="3">
        <f>VLOOKUP(A8,'Etablir la grille interne'!$A$8:$W$12,19,FALSE)</f>
        <v>20000</v>
      </c>
      <c r="I8" s="3">
        <f>VLOOKUP(D8,'Grille des salaires'!$A$25:$D$30,2,FALSE)</f>
        <v>20000</v>
      </c>
      <c r="J8" s="3">
        <f>VLOOKUP(C8,'Grille des salaires'!$A$33:$D$36,2,FALSE)</f>
        <v>20000</v>
      </c>
      <c r="K8" t="str">
        <f>IF(E8&lt;F8,"Alerte ! le marché est plus favorable","ok")</f>
        <v>Alerte ! le marché est plus favorable</v>
      </c>
      <c r="L8" t="str">
        <f>IF(H8=I8,"Restez vigilant à l'évolution sur le poste","ok")</f>
        <v>Restez vigilant à l'évolution sur le poste</v>
      </c>
    </row>
    <row r="9">
      <c r="A9" t="str">
        <v>Doly</v>
      </c>
      <c r="B9" t="str">
        <v>Albane</v>
      </c>
      <c r="C9" t="str">
        <v>Ressources Humaines</v>
      </c>
      <c r="D9" t="str">
        <v>RRH</v>
      </c>
      <c r="E9" s="3">
        <f>VLOOKUP(A9,'Etablir la grille interne'!$A$8:$K$12,11,FALSE)</f>
        <v>60000</v>
      </c>
      <c r="F9" s="3">
        <f>VLOOKUP(D9,'Bench externe des salaires'!$A$7:$R$14,8,FALSE)</f>
        <v>38393.93939</v>
      </c>
      <c r="G9" s="3">
        <f>VLOOKUP(C9,'Grille des salaires'!$A$7:$E$11,3,FALSE)</f>
        <v>22000</v>
      </c>
      <c r="H9" s="3">
        <f>VLOOKUP(A9,'Etablir la grille interne'!$A$8:$W$12,19,FALSE)</f>
        <v>36363.63636</v>
      </c>
      <c r="I9" s="3">
        <f>VLOOKUP(D9,'Grille des salaires'!$A$25:$D$30,2,FALSE)</f>
        <v>36363.63636</v>
      </c>
      <c r="J9" s="3">
        <f>VLOOKUP(C9,'Grille des salaires'!$A$33:$D$36,2,FALSE)</f>
        <v>20000</v>
      </c>
      <c r="K9" t="str">
        <f>IF(E9&lt;F9,"Alerte ! le marché est plus favorable","ok")</f>
        <v>ok</v>
      </c>
      <c r="L9" t="str">
        <f>IF(H9=I9,"Restez vigilant à l'évolution sur le poste","ok")</f>
        <v>Restez vigilant à l'évolution sur le poste</v>
      </c>
    </row>
    <row r="10">
      <c r="A10" t="str">
        <v>Hyu</v>
      </c>
      <c r="B10" t="str">
        <v>Tessa</v>
      </c>
      <c r="C10" t="str">
        <v>Ressources Humaines</v>
      </c>
      <c r="D10" t="str">
        <v>Chargé RH</v>
      </c>
      <c r="E10" s="3">
        <f>VLOOKUP(A10,'Etablir la grille interne'!$A$8:$K$12,11,FALSE)</f>
        <v>36500</v>
      </c>
      <c r="F10" s="3">
        <f>VLOOKUP(D10,'Bench externe des salaires'!$A$7:$R$14,8,FALSE)</f>
        <v>22333.33333</v>
      </c>
      <c r="G10" s="3">
        <f>VLOOKUP(C10,'Grille des salaires'!$A$7:$E$11,3,FALSE)</f>
        <v>22000</v>
      </c>
      <c r="H10" s="3">
        <f>VLOOKUP(A10,'Etablir la grille interne'!$A$8:$W$12,19,FALSE)</f>
        <v>28061.5942</v>
      </c>
      <c r="I10" s="3">
        <f>VLOOKUP(D10,'Grille des salaires'!$A$25:$D$30,2,FALSE)</f>
        <v>20000</v>
      </c>
      <c r="J10" s="3">
        <f>VLOOKUP(C10,'Grille des salaires'!$A$33:$D$36,2,FALSE)</f>
        <v>20000</v>
      </c>
      <c r="K10" t="str">
        <f>IF(E10&lt;F10,"Alerte ! le marché est plus favorable","ok")</f>
        <v>ok</v>
      </c>
      <c r="L10" t="str">
        <f>IF(H10=I10,"Restez vigilant à l'évolution sur le poste","ok")</f>
        <v>ok</v>
      </c>
    </row>
    <row r="11">
      <c r="A11" t="str">
        <v>Troppo</v>
      </c>
      <c r="B11" t="str">
        <v>Freddy</v>
      </c>
      <c r="C11" t="str">
        <v>Marketing</v>
      </c>
      <c r="D11" t="str">
        <v>Responsable Marketing</v>
      </c>
      <c r="E11" s="3">
        <f>VLOOKUP(A11,'Etablir la grille interne'!$A$8:$K$12,11,FALSE)</f>
        <v>60000</v>
      </c>
      <c r="F11" s="3">
        <f>VLOOKUP(D11,'Bench externe des salaires'!$A$7:$R$14,8,FALSE)</f>
        <v>43560.60606</v>
      </c>
      <c r="G11" s="3">
        <f>VLOOKUP(C11,'Grille des salaires'!$A$7:$E$11,3,FALSE)</f>
        <v>29500</v>
      </c>
      <c r="H11" s="3">
        <f>VLOOKUP(A11,'Etablir la grille interne'!$A$8:$W$12,19,FALSE)</f>
        <v>36363.63636</v>
      </c>
      <c r="I11" s="3">
        <f>VLOOKUP(D11,'Grille des salaires'!$A$25:$D$30,2,FALSE)</f>
        <v>36363.63636</v>
      </c>
      <c r="J11" s="3">
        <f>VLOOKUP(C11,'Grille des salaires'!$A$33:$D$36,2,FALSE)</f>
        <v>24299.24242</v>
      </c>
      <c r="K11" t="str">
        <f>IF(E11&lt;F11,"Alerte ! le marché est plus favorable","ok")</f>
        <v>ok</v>
      </c>
      <c r="L11" t="str">
        <f>IF(H11=I11,"Restez vigilant à l'évolution sur le poste","ok")</f>
        <v>Restez vigilant à l'évolution sur le poste</v>
      </c>
    </row>
    <row r="12">
      <c r="A12" t="str">
        <v>Argon</v>
      </c>
      <c r="B12" t="str">
        <v>Lola</v>
      </c>
      <c r="C12" t="str">
        <v>Marketing</v>
      </c>
      <c r="D12" t="str">
        <v>Chargé Marketing</v>
      </c>
      <c r="E12" s="3">
        <f>VLOOKUP(A12,'Etablir la grille interne'!$A$8:$K$12,11,FALSE)</f>
        <v>29500</v>
      </c>
      <c r="F12" s="3">
        <f>VLOOKUP(D12,'Bench externe des salaires'!$A$7:$R$14,8,FALSE)</f>
        <v>30633.20707</v>
      </c>
      <c r="G12" s="3">
        <f>VLOOKUP(C12,'Grille des salaires'!$A$7:$E$11,3,FALSE)</f>
        <v>29500</v>
      </c>
      <c r="H12" s="3">
        <f>VLOOKUP(A12,'Etablir la grille interne'!$A$8:$W$12,19,FALSE)</f>
        <v>24299.24242</v>
      </c>
      <c r="I12" s="3">
        <f>VLOOKUP(D12,'Grille des salaires'!$A$25:$D$30,2,FALSE)</f>
        <v>24299.24242</v>
      </c>
      <c r="J12" s="3">
        <f>VLOOKUP(C12,'Grille des salaires'!$A$33:$D$36,2,FALSE)</f>
        <v>24299.24242</v>
      </c>
      <c r="K12" t="str">
        <f>IF(E12&lt;F12,"Alerte ! le marché est plus favorable","ok")</f>
        <v>Alerte ! le marché est plus favorable</v>
      </c>
      <c r="L12" t="str">
        <f>IF(H12=I12,"Restez vigilant à l'évolution sur le poste","ok")</f>
        <v>Restez vigilant à l'évolution sur le poste</v>
      </c>
    </row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</sheetData>
  <hyperlinks>
    <hyperlink ref="A4" r:id="rId1"/>
    <hyperlink ref="F4" location="Checklist!A1"/>
  </hyperlinks>
  <ignoredErrors>
    <ignoredError numberStoredAsText="1" sqref="A1:L44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G38"/>
  <sheetViews>
    <sheetView workbookViewId="0" rightToLeft="0"/>
  </sheetViews>
  <cols>
    <col min="1" max="1" customWidth="1" width="40.5"/>
    <col min="2" max="2" customWidth="1" width="18.13"/>
    <col min="3" max="3" customWidth="1" width="18.13"/>
    <col min="4" max="4" customWidth="1" width="23.5"/>
    <col min="5" max="5" customWidth="1" width="23.5"/>
  </cols>
  <sheetData>
    <row r="1"/>
    <row r="2"/>
    <row r="3"/>
    <row r="4">
      <c r="A4" t="str">
        <v>Lien vers le blog</v>
      </c>
      <c r="E4" t="str">
        <v>Retour aux étapes</v>
      </c>
    </row>
    <row r="5"/>
    <row r="6">
      <c r="B6" t="str">
        <v>Simulation d'une rémunération sur la base de la grille salariale de l'entreprise</v>
      </c>
    </row>
    <row r="7"/>
    <row r="9"/>
    <row r="10">
      <c r="A10" t="str">
        <v xml:space="preserve">Sur quel poste recrutez-vous ? </v>
      </c>
      <c r="C10" t="str">
        <v>Min Sal de références</v>
      </c>
    </row>
    <row r="11">
      <c r="A11" t="str">
        <v>Responsable Marketing</v>
      </c>
      <c r="C11" s="3">
        <f>VLOOKUP(A11,'Grille des salaires'!A25:D30,2,FALSE)</f>
        <v>36363.63636</v>
      </c>
    </row>
    <row r="13">
      <c r="A13" t="str">
        <v>Dans quel service ?</v>
      </c>
      <c r="C13" t="str">
        <v>Min secteur de références</v>
      </c>
    </row>
    <row r="14">
      <c r="A14" t="str">
        <v>Marketing</v>
      </c>
      <c r="C14" s="3">
        <f>VLOOKUP(A14,'Grille des salaires'!A33:D36,2,FALSE)</f>
        <v>24299.24242</v>
      </c>
    </row>
    <row r="16">
      <c r="A16" t="str">
        <v xml:space="preserve">Quel niveau d'expérience attendez-vous ? </v>
      </c>
      <c r="C16" t="str">
        <v>Indice</v>
      </c>
    </row>
    <row r="17">
      <c r="A17" t="str">
        <v>Prise de recul</v>
      </c>
      <c r="C17">
        <f>VLOOKUP(A17,'Tables personnalisées '!B19:D24,3,FALSE)</f>
        <v>1.1</v>
      </c>
    </row>
    <row r="19">
      <c r="A19" t="str">
        <v xml:space="preserve">Ce poste contient un rôle de manager ? </v>
      </c>
      <c r="C19" t="str">
        <v>Bonus</v>
      </c>
    </row>
    <row r="20">
      <c r="A20" t="str">
        <v>Manager - 5</v>
      </c>
      <c r="C20" s="1">
        <f>VLOOKUP(A20,'Tables personnalisées '!B30:D35,3,FALSE)</f>
        <v>4000</v>
      </c>
    </row>
    <row r="22">
      <c r="A22" t="str">
        <v xml:space="preserve">Ou le collaborateur sera situé ? </v>
      </c>
      <c r="C22" t="str">
        <v>Indice</v>
      </c>
    </row>
    <row r="23">
      <c r="A23" t="str">
        <v>Province</v>
      </c>
      <c r="C23">
        <f>VLOOKUP(A23,'Tables personnalisées '!B41:D45,3,FALSE)</f>
        <v>1</v>
      </c>
    </row>
    <row r="25">
      <c r="D25" t="str">
        <v>Minimum Conventionnel</v>
      </c>
      <c r="E25" t="str">
        <v>Adequation marché</v>
      </c>
    </row>
    <row r="26">
      <c r="C26" s="3">
        <f>(C11*C17+C20)*C23</f>
        <v>44000</v>
      </c>
      <c r="D26" s="3">
        <f>VLOOKUP(A11,'Bench externe des salaires'!A7:H10,2,FALSE)</f>
        <v>35000</v>
      </c>
      <c r="E26" s="3">
        <f>VLOOKUP(A11,'Bench externe des salaires'!A7:H10,8,FALSE)</f>
        <v>43560.60606</v>
      </c>
    </row>
    <row r="28">
      <c r="A28" t="str">
        <v>Fourchette de négociation avec le candidat ?</v>
      </c>
      <c r="B28" s="3">
        <f>C26-(C26*A29)</f>
        <v>41800</v>
      </c>
      <c r="C28" s="3">
        <f>C26*A29+C26</f>
        <v>46200</v>
      </c>
    </row>
    <row r="29">
      <c r="A29" s="4">
        <v>0.05</v>
      </c>
    </row>
    <row r="32">
      <c r="A32" t="str">
        <v>Calcul de l'impact de l'évolution des compétences et poste</v>
      </c>
      <c r="D32" t="str">
        <v>Avantages sociaux dans l'entreprise Montant estimé</v>
      </c>
    </row>
    <row r="33">
      <c r="A33" t="str">
        <v>Etude / Prise de poste</v>
      </c>
      <c r="B33" s="1">
        <f>C26</f>
        <v>44000</v>
      </c>
      <c r="D33" t="str">
        <v>Mutuelle</v>
      </c>
    </row>
    <row r="34">
      <c r="A34" t="str">
        <v>Conquête / Vers l'autonomie</v>
      </c>
      <c r="B34" s="1">
        <f>VLOOKUP(A34,'Tables personnalisées '!$B$9:$D$14,3,FALSE)+B33</f>
        <v>46000</v>
      </c>
      <c r="D34" t="str">
        <v>Tickets Resto</v>
      </c>
    </row>
    <row r="35">
      <c r="A35" t="str">
        <v>Prospérité / Autonome</v>
      </c>
      <c r="B35" s="1">
        <f>VLOOKUP(A35,'Tables personnalisées '!$B$9:$D$14,3,FALSE)+B34</f>
        <v>50000</v>
      </c>
      <c r="D35" t="str">
        <v>...</v>
      </c>
    </row>
    <row r="36">
      <c r="A36" t="str">
        <v>Étoile du nord / Expert</v>
      </c>
      <c r="B36" s="1">
        <f>VLOOKUP(A36,'Tables personnalisées '!$B$9:$D$14,3,FALSE)+B35</f>
        <v>56000</v>
      </c>
      <c r="D36" t="str">
        <v>...</v>
      </c>
    </row>
    <row r="37">
      <c r="A37" t="str">
        <v>Soleil / Maestro</v>
      </c>
      <c r="B37" s="1">
        <f>VLOOKUP(A37,'Tables personnalisées '!$B$9:$D$14,3,FALSE)+B36</f>
        <v>64000</v>
      </c>
    </row>
    <row r="38">
      <c r="A38" t="str">
        <v>Eureka / Magicien</v>
      </c>
      <c r="B38" s="1">
        <f>VLOOKUP(A38,'Tables personnalisées '!$B$9:$D$14,3,FALSE)+B37</f>
        <v>74000</v>
      </c>
    </row>
  </sheetData>
  <mergeCells count="2">
    <mergeCell ref="A32:B32"/>
    <mergeCell ref="D32:E32"/>
  </mergeCells>
  <hyperlinks>
    <hyperlink ref="A4" r:id="rId1"/>
    <hyperlink ref="E4" location="Checklist!A1"/>
  </hyperlinks>
  <ignoredErrors>
    <ignoredError numberStoredAsText="1" sqref="A1:G3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/>
  <Manager/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Bon à savoir</vt:lpstr>
      <vt:lpstr>Checklist</vt:lpstr>
      <vt:lpstr>Tables personnalisées </vt:lpstr>
      <vt:lpstr>Etablir la grille interne</vt:lpstr>
      <vt:lpstr>Grille des salaires</vt:lpstr>
      <vt:lpstr>Bench externe des salaires</vt:lpstr>
      <vt:lpstr>Suivi de la grille</vt:lpstr>
      <vt:lpstr>Calculateur interne de rémunéra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Grille d'évaluation pour comparer les fonctionnalités, la sécurité et la conformité des différentes solutions de box RH.</dc:title>
</cp:coreProperties>
</file>